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" sheetId="1" state="visible" r:id="rId1"/>
    <sheet xmlns:r="http://schemas.openxmlformats.org/officeDocument/2006/relationships" name="Tarifas" sheetId="2" state="visible" r:id="rId2"/>
    <sheet xmlns:r="http://schemas.openxmlformats.org/officeDocument/2006/relationships" name="Resumen" sheetId="3" state="visible" r:id="rId3"/>
    <sheet xmlns:r="http://schemas.openxmlformats.org/officeDocument/2006/relationships" name="Instruccion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DD/MM/YYYY"/>
    <numFmt numFmtId="165" formatCode="HH:MM"/>
    <numFmt numFmtId="166" formatCode="#.##0,00 &quot;€&quot;"/>
    <numFmt numFmtId="167" formatCode="#.##0"/>
    <numFmt numFmtId="168" formatCode="0,0&quot;%&quot;"/>
  </numFmts>
  <fonts count="8">
    <font>
      <name val="Calibri"/>
      <family val="2"/>
      <color theme="1"/>
      <sz val="11"/>
      <scheme val="minor"/>
    </font>
    <font>
      <name val="Calibri"/>
      <b val="1"/>
      <color rgb="000F766E"/>
      <sz val="14"/>
    </font>
    <font>
      <name val="Calibri"/>
      <b val="1"/>
      <color rgb="00FFFFFF"/>
      <sz val="11"/>
    </font>
    <font>
      <name val="Calibri"/>
      <color rgb="001F2937"/>
      <sz val="10"/>
    </font>
    <font>
      <name val="Calibri"/>
      <b val="1"/>
      <color rgb="00FFFFFF"/>
      <sz val="10"/>
    </font>
    <font>
      <name val="Calibri"/>
      <b val="1"/>
      <color rgb="000F766E"/>
      <sz val="12"/>
    </font>
    <font>
      <name val="Calibri"/>
      <b val="1"/>
      <color rgb="000F766E"/>
      <sz val="10"/>
    </font>
    <font>
      <name val="Calibri"/>
      <b val="1"/>
      <color rgb="0092400E"/>
      <sz val="10"/>
    </font>
  </fonts>
  <fills count="8">
    <fill>
      <patternFill/>
    </fill>
    <fill>
      <patternFill patternType="gray125"/>
    </fill>
    <fill>
      <patternFill patternType="solid">
        <fgColor rgb="00F0FDFA"/>
      </patternFill>
    </fill>
    <fill>
      <patternFill patternType="solid">
        <fgColor rgb="000F766E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14B8A6"/>
      </patternFill>
    </fill>
    <fill>
      <patternFill patternType="solid">
        <fgColor rgb="00FEF3C7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center" vertical="center"/>
    </xf>
    <xf numFmtId="165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2" fontId="3" fillId="4" borderId="1" applyAlignment="1" pivotButton="0" quotePrefix="0" xfId="0">
      <alignment horizontal="center" vertical="center"/>
    </xf>
    <xf numFmtId="2" fontId="3" fillId="5" borderId="1" applyAlignment="1" pivotButton="0" quotePrefix="0" xfId="0">
      <alignment horizontal="center" vertical="center"/>
    </xf>
    <xf numFmtId="166" fontId="3" fillId="4" borderId="1" applyAlignment="1" pivotButton="0" quotePrefix="0" xfId="0">
      <alignment horizontal="right" vertical="center"/>
    </xf>
    <xf numFmtId="166" fontId="3" fillId="5" borderId="1" applyAlignment="1" pivotButton="0" quotePrefix="0" xfId="0">
      <alignment horizontal="right" vertical="center"/>
    </xf>
    <xf numFmtId="0" fontId="3" fillId="2" borderId="1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/>
    </xf>
    <xf numFmtId="2" fontId="3" fillId="2" borderId="1" applyAlignment="1" pivotButton="0" quotePrefix="0" xfId="0">
      <alignment horizontal="center" vertical="center"/>
    </xf>
    <xf numFmtId="166" fontId="3" fillId="2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center" vertical="center"/>
    </xf>
    <xf numFmtId="0" fontId="0" fillId="3" borderId="1" pivotButton="0" quotePrefix="0" xfId="0"/>
    <xf numFmtId="2" fontId="4" fillId="3" borderId="1" applyAlignment="1" pivotButton="0" quotePrefix="0" xfId="0">
      <alignment horizontal="right" vertical="center"/>
    </xf>
    <xf numFmtId="166" fontId="4" fillId="3" borderId="1" applyAlignment="1" pivotButton="0" quotePrefix="0" xfId="0">
      <alignment horizontal="right" vertical="center"/>
    </xf>
    <xf numFmtId="164" fontId="3" fillId="5" borderId="1" applyAlignment="1" pivotButton="0" quotePrefix="0" xfId="0">
      <alignment horizontal="center" vertical="center"/>
    </xf>
    <xf numFmtId="167" fontId="3" fillId="5" borderId="1" applyAlignment="1" pivotButton="0" quotePrefix="0" xfId="0">
      <alignment horizontal="center" vertical="center"/>
    </xf>
    <xf numFmtId="164" fontId="3" fillId="2" borderId="1" applyAlignment="1" pivotButton="0" quotePrefix="0" xfId="0">
      <alignment horizontal="center" vertical="center"/>
    </xf>
    <xf numFmtId="167" fontId="3" fillId="2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 vertical="center"/>
    </xf>
    <xf numFmtId="167" fontId="5" fillId="4" borderId="1" applyAlignment="1" pivotButton="0" quotePrefix="0" xfId="0">
      <alignment horizontal="center" vertical="center"/>
    </xf>
    <xf numFmtId="2" fontId="5" fillId="4" borderId="1" applyAlignment="1" pivotButton="0" quotePrefix="0" xfId="0">
      <alignment horizontal="center" vertical="center"/>
    </xf>
    <xf numFmtId="166" fontId="5" fillId="4" borderId="1" applyAlignment="1" pivotButton="0" quotePrefix="0" xfId="0">
      <alignment horizontal="center" vertical="center"/>
    </xf>
    <xf numFmtId="168" fontId="5" fillId="4" borderId="1" applyAlignment="1" pivotButton="0" quotePrefix="0" xfId="0">
      <alignment horizontal="center" vertical="center"/>
    </xf>
    <xf numFmtId="2" fontId="3" fillId="2" borderId="1" applyAlignment="1" pivotButton="0" quotePrefix="0" xfId="0">
      <alignment horizontal="right" vertical="center"/>
    </xf>
    <xf numFmtId="168" fontId="3" fillId="2" borderId="1" applyAlignment="1" pivotButton="0" quotePrefix="0" xfId="0">
      <alignment horizontal="right" vertical="center"/>
    </xf>
    <xf numFmtId="2" fontId="3" fillId="5" borderId="1" applyAlignment="1" pivotButton="0" quotePrefix="0" xfId="0">
      <alignment horizontal="right" vertical="center"/>
    </xf>
    <xf numFmtId="168" fontId="3" fillId="5" borderId="1" applyAlignment="1" pivotButton="0" quotePrefix="0" xfId="0">
      <alignment horizontal="right" vertical="center"/>
    </xf>
    <xf numFmtId="167" fontId="4" fillId="3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left" vertical="center"/>
    </xf>
    <xf numFmtId="0" fontId="6" fillId="2" borderId="1" applyAlignment="1" pivotButton="0" quotePrefix="0" xfId="0">
      <alignment horizontal="left" vertical="center"/>
    </xf>
    <xf numFmtId="0" fontId="6" fillId="5" borderId="1" applyAlignment="1" pivotButton="0" quotePrefix="0" xfId="0">
      <alignment horizontal="left" vertical="center"/>
    </xf>
    <xf numFmtId="0" fontId="7" fillId="7" borderId="1" applyAlignment="1" pivotButton="0" quotePrefix="0" xfId="0">
      <alignment horizontal="left" vertical="center"/>
    </xf>
    <xf numFmtId="164" fontId="3" fillId="4" borderId="1" applyAlignment="1" pivotButton="0" quotePrefix="0" xfId="0">
      <alignment horizontal="center" vertical="center"/>
    </xf>
    <xf numFmtId="165" fontId="3" fillId="4" borderId="1" applyAlignment="1" pivotButton="0" quotePrefix="0" xfId="0">
      <alignment horizontal="center" vertical="center"/>
    </xf>
    <xf numFmtId="166" fontId="3" fillId="4" borderId="1" applyAlignment="1" pivotButton="0" quotePrefix="0" xfId="0">
      <alignment horizontal="right" vertical="center"/>
    </xf>
    <xf numFmtId="166" fontId="3" fillId="5" borderId="1" applyAlignment="1" pivotButton="0" quotePrefix="0" xfId="0">
      <alignment horizontal="right" vertical="center"/>
    </xf>
    <xf numFmtId="166" fontId="3" fillId="2" borderId="1" applyAlignment="1" pivotButton="0" quotePrefix="0" xfId="0">
      <alignment horizontal="right" vertical="center"/>
    </xf>
    <xf numFmtId="166" fontId="4" fillId="3" borderId="1" applyAlignment="1" pivotButton="0" quotePrefix="0" xfId="0">
      <alignment horizontal="right" vertical="center"/>
    </xf>
    <xf numFmtId="164" fontId="3" fillId="5" borderId="1" applyAlignment="1" pivotButton="0" quotePrefix="0" xfId="0">
      <alignment horizontal="center" vertical="center"/>
    </xf>
    <xf numFmtId="167" fontId="3" fillId="5" borderId="1" applyAlignment="1" pivotButton="0" quotePrefix="0" xfId="0">
      <alignment horizontal="center" vertical="center"/>
    </xf>
    <xf numFmtId="164" fontId="3" fillId="2" borderId="1" applyAlignment="1" pivotButton="0" quotePrefix="0" xfId="0">
      <alignment horizontal="center" vertical="center"/>
    </xf>
    <xf numFmtId="167" fontId="3" fillId="2" borderId="1" applyAlignment="1" pivotButton="0" quotePrefix="0" xfId="0">
      <alignment horizontal="center" vertical="center"/>
    </xf>
    <xf numFmtId="167" fontId="5" fillId="4" borderId="1" applyAlignment="1" pivotButton="0" quotePrefix="0" xfId="0">
      <alignment horizontal="center" vertical="center"/>
    </xf>
    <xf numFmtId="166" fontId="5" fillId="4" borderId="1" applyAlignment="1" pivotButton="0" quotePrefix="0" xfId="0">
      <alignment horizontal="center" vertical="center"/>
    </xf>
    <xf numFmtId="168" fontId="5" fillId="4" borderId="1" applyAlignment="1" pivotButton="0" quotePrefix="0" xfId="0">
      <alignment horizontal="center" vertical="center"/>
    </xf>
    <xf numFmtId="168" fontId="3" fillId="2" borderId="1" applyAlignment="1" pivotButton="0" quotePrefix="0" xfId="0">
      <alignment horizontal="right" vertical="center"/>
    </xf>
    <xf numFmtId="168" fontId="3" fillId="5" borderId="1" applyAlignment="1" pivotButton="0" quotePrefix="0" xfId="0">
      <alignment horizontal="right" vertical="center"/>
    </xf>
    <xf numFmtId="167" fontId="4" fillId="3" borderId="1" applyAlignment="1" pivotButton="0" quotePrefix="0" xfId="0">
      <alignment horizontal="right" vertical="center"/>
    </xf>
  </cellXfs>
  <cellStyles count="1">
    <cellStyle name="Normal" xfId="0" builtinId="0" hidden="0"/>
  </cellStyles>
  <dxfs count="2">
    <dxf>
      <fill>
        <patternFill patternType="solid">
          <fgColor rgb="00DCFCE7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Horas efectivas por empleado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'Resumen'!C8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'Resumen'!$A$9:$A$18</f>
            </numRef>
          </cat>
          <val>
            <numRef>
              <f>'Resumen'!$C$9:$C$18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Empleado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Horas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horas por centro</a:t>
            </a:r>
          </a:p>
        </rich>
      </tx>
    </title>
    <plotArea>
      <pieChart>
        <varyColors val="1"/>
        <ser>
          <idx val="0"/>
          <order val="0"/>
          <tx>
            <strRef>
              <f>'Resumen'!B22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0F766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14B8A6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22C55E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F59E0B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3B82F6"/>
              </a:solidFill>
              <a:ln xmlns:a="http://schemas.openxmlformats.org/drawingml/2006/main">
                <a:prstDash val="solid"/>
              </a:ln>
            </spPr>
          </dPt>
          <dPt>
            <idx val="5"/>
            <spPr>
              <a:solidFill xmlns:a="http://schemas.openxmlformats.org/drawingml/2006/main">
                <a:srgbClr val="8B5CF6"/>
              </a:solidFill>
              <a:ln xmlns:a="http://schemas.openxmlformats.org/drawingml/2006/main">
                <a:prstDash val="solid"/>
              </a:ln>
            </spPr>
          </dPt>
          <cat>
            <numRef>
              <f>'Resumen'!$A$23:$A$28</f>
            </numRef>
          </cat>
          <val>
            <numRef>
              <f>'Resumen'!$B$23:$B$28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21</row>
      <rowOff>0</rowOff>
    </from>
    <ext cx="576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12" customWidth="1" min="3" max="3"/>
    <col width="16" customWidth="1" min="4" max="4"/>
    <col width="18" customWidth="1" min="5" max="5"/>
    <col width="10" customWidth="1" min="6" max="6"/>
    <col width="10" customWidth="1" min="7" max="7"/>
    <col width="12" customWidth="1" min="8" max="8"/>
    <col width="14" customWidth="1" min="9" max="9"/>
    <col width="14" customWidth="1" min="10" max="10"/>
    <col width="12" customWidth="1" min="11" max="11"/>
    <col width="14" customWidth="1" min="12" max="12"/>
    <col width="16" customWidth="1" min="13" max="13"/>
    <col width="14" customWidth="1" min="14" max="14"/>
    <col width="25" customWidth="1" min="15" max="15"/>
  </cols>
  <sheetData>
    <row r="1" ht="30" customHeight="1">
      <c r="A1" s="1" t="inlineStr">
        <is>
          <t>REGISTRO DE JORNADA LABORAL 2026</t>
        </is>
      </c>
    </row>
    <row r="2" ht="22" customHeight="1">
      <c r="A2" s="2" t="inlineStr">
        <is>
          <t>Fecha</t>
        </is>
      </c>
      <c r="B2" s="2" t="inlineStr">
        <is>
          <t>Empleado</t>
        </is>
      </c>
      <c r="C2" s="2" t="inlineStr">
        <is>
          <t>DNI/NIE</t>
        </is>
      </c>
      <c r="D2" s="2" t="inlineStr">
        <is>
          <t>Departamento</t>
        </is>
      </c>
      <c r="E2" s="2" t="inlineStr">
        <is>
          <t>Centro de trabajo</t>
        </is>
      </c>
      <c r="F2" s="2" t="inlineStr">
        <is>
          <t>Entrada</t>
        </is>
      </c>
      <c r="G2" s="2" t="inlineStr">
        <is>
          <t>Salida</t>
        </is>
      </c>
      <c r="H2" s="2" t="inlineStr">
        <is>
          <t>Pausa (min)</t>
        </is>
      </c>
      <c r="I2" s="2" t="inlineStr">
        <is>
          <t>Horas teóricas</t>
        </is>
      </c>
      <c r="J2" s="2" t="inlineStr">
        <is>
          <t>Horas efectivas</t>
        </is>
      </c>
      <c r="K2" s="2" t="inlineStr">
        <is>
          <t>Horas extra</t>
        </is>
      </c>
      <c r="L2" s="2" t="inlineStr">
        <is>
          <t>Tarifa €/hora</t>
        </is>
      </c>
      <c r="M2" s="2" t="inlineStr">
        <is>
          <t>Coste jornada</t>
        </is>
      </c>
      <c r="N2" s="2" t="inlineStr">
        <is>
          <t>Estado</t>
        </is>
      </c>
      <c r="O2" s="2" t="inlineStr">
        <is>
          <t>Observaciones</t>
        </is>
      </c>
    </row>
    <row r="3">
      <c r="A3" s="38" t="n">
        <v>46025</v>
      </c>
      <c r="B3" s="4" t="inlineStr">
        <is>
          <t>Carlos García</t>
        </is>
      </c>
      <c r="C3" s="5" t="inlineStr">
        <is>
          <t>12345678A</t>
        </is>
      </c>
      <c r="D3" s="4" t="inlineStr">
        <is>
          <t>Administración</t>
        </is>
      </c>
      <c r="E3" s="4" t="inlineStr">
        <is>
          <t>Madrid</t>
        </is>
      </c>
      <c r="F3" s="39" t="n">
        <v>0.3333333333333333</v>
      </c>
      <c r="G3" s="39" t="n">
        <v>0.7083333333333334</v>
      </c>
      <c r="H3" s="7" t="n">
        <v>60</v>
      </c>
      <c r="I3" s="8" t="n">
        <v>8</v>
      </c>
      <c r="J3" s="9">
        <f>(G3-F3)*24-(H3/60)</f>
        <v/>
      </c>
      <c r="K3" s="9">
        <f>SI(J3&gt;I3;J3-I3;0)</f>
        <v/>
      </c>
      <c r="L3" s="40" t="n">
        <v>18.5</v>
      </c>
      <c r="M3" s="41">
        <f>J3*L3+K3*L3*1.25</f>
        <v/>
      </c>
      <c r="N3" s="5">
        <f>SI(J3&gt;=I3;"Completa";"Pendiente")</f>
        <v/>
      </c>
      <c r="O3" s="4" t="inlineStr"/>
    </row>
    <row r="4">
      <c r="A4" s="38" t="n">
        <v>46025</v>
      </c>
      <c r="B4" s="12" t="inlineStr">
        <is>
          <t>María López</t>
        </is>
      </c>
      <c r="C4" s="13" t="inlineStr">
        <is>
          <t>87654321B</t>
        </is>
      </c>
      <c r="D4" s="12" t="inlineStr">
        <is>
          <t>Comercial</t>
        </is>
      </c>
      <c r="E4" s="12" t="inlineStr">
        <is>
          <t>Barcelona</t>
        </is>
      </c>
      <c r="F4" s="39" t="n">
        <v>0.375</v>
      </c>
      <c r="G4" s="39" t="n">
        <v>0.7708333333333334</v>
      </c>
      <c r="H4" s="7" t="n">
        <v>30</v>
      </c>
      <c r="I4" s="8" t="n">
        <v>8</v>
      </c>
      <c r="J4" s="14">
        <f>(G4-F4)*24-(H4/60)</f>
        <v/>
      </c>
      <c r="K4" s="14">
        <f>SI(J4&gt;I4;J4-I4;0)</f>
        <v/>
      </c>
      <c r="L4" s="40" t="n">
        <v>22</v>
      </c>
      <c r="M4" s="42">
        <f>J4*L4+K4*L4*1.25</f>
        <v/>
      </c>
      <c r="N4" s="13">
        <f>SI(J4&gt;=I4;"Completa";"Pendiente")</f>
        <v/>
      </c>
      <c r="O4" s="12" t="inlineStr">
        <is>
          <t>Pausa reducida</t>
        </is>
      </c>
    </row>
    <row r="5">
      <c r="A5" s="38" t="n">
        <v>46026</v>
      </c>
      <c r="B5" s="4" t="inlineStr">
        <is>
          <t>Javier Martínez</t>
        </is>
      </c>
      <c r="C5" s="5" t="inlineStr">
        <is>
          <t>11223344C</t>
        </is>
      </c>
      <c r="D5" s="4" t="inlineStr">
        <is>
          <t>Finanzas</t>
        </is>
      </c>
      <c r="E5" s="4" t="inlineStr">
        <is>
          <t>Madrid</t>
        </is>
      </c>
      <c r="F5" s="39" t="n">
        <v>0.3541666666666667</v>
      </c>
      <c r="G5" s="39" t="n">
        <v>0.7083333333333334</v>
      </c>
      <c r="H5" s="7" t="n">
        <v>45</v>
      </c>
      <c r="I5" s="8" t="n">
        <v>8</v>
      </c>
      <c r="J5" s="9">
        <f>(G5-F5)*24-(H5/60)</f>
        <v/>
      </c>
      <c r="K5" s="9">
        <f>SI(J5&gt;I5;J5-I5;0)</f>
        <v/>
      </c>
      <c r="L5" s="40" t="n">
        <v>25</v>
      </c>
      <c r="M5" s="41">
        <f>J5*L5+K5*L5*1.25</f>
        <v/>
      </c>
      <c r="N5" s="5">
        <f>SI(J5&gt;=I5;"Completa";"Pendiente")</f>
        <v/>
      </c>
      <c r="O5" s="4" t="inlineStr">
        <is>
          <t>Jornada incompleta</t>
        </is>
      </c>
    </row>
    <row r="6">
      <c r="A6" s="38" t="n">
        <v>46026</v>
      </c>
      <c r="B6" s="12" t="inlineStr">
        <is>
          <t>Carmen Ruiz</t>
        </is>
      </c>
      <c r="C6" s="13" t="inlineStr">
        <is>
          <t>44332211D</t>
        </is>
      </c>
      <c r="D6" s="12" t="inlineStr">
        <is>
          <t>RRHH</t>
        </is>
      </c>
      <c r="E6" s="12" t="inlineStr">
        <is>
          <t>Sevilla</t>
        </is>
      </c>
      <c r="F6" s="39" t="n">
        <v>0.375</v>
      </c>
      <c r="G6" s="39" t="n">
        <v>0.5833333333333334</v>
      </c>
      <c r="H6" s="7" t="n">
        <v>0</v>
      </c>
      <c r="I6" s="8" t="n">
        <v>8</v>
      </c>
      <c r="J6" s="14">
        <f>(G6-F6)*24-(H6/60)</f>
        <v/>
      </c>
      <c r="K6" s="14">
        <f>SI(J6&gt;I6;J6-I6;0)</f>
        <v/>
      </c>
      <c r="L6" s="40" t="n">
        <v>20</v>
      </c>
      <c r="M6" s="42">
        <f>J6*L6+K6*L6*1.25</f>
        <v/>
      </c>
      <c r="N6" s="13">
        <f>SI(J6&gt;=I6;"Completa";"Pendiente")</f>
        <v/>
      </c>
      <c r="O6" s="12" t="inlineStr"/>
    </row>
    <row r="7">
      <c r="A7" s="38" t="n">
        <v>46027</v>
      </c>
      <c r="B7" s="4" t="inlineStr">
        <is>
          <t>Pablo Sánchez</t>
        </is>
      </c>
      <c r="C7" s="5" t="inlineStr">
        <is>
          <t>55667788E</t>
        </is>
      </c>
      <c r="D7" s="4" t="inlineStr">
        <is>
          <t>Operaciones</t>
        </is>
      </c>
      <c r="E7" s="4" t="inlineStr">
        <is>
          <t>Valencia</t>
        </is>
      </c>
      <c r="F7" s="39" t="n">
        <v>0.2916666666666667</v>
      </c>
      <c r="G7" s="39" t="n">
        <v>0.6875</v>
      </c>
      <c r="H7" s="7" t="n">
        <v>60</v>
      </c>
      <c r="I7" s="8" t="n">
        <v>8</v>
      </c>
      <c r="J7" s="9">
        <f>(G7-F7)*24-(H7/60)</f>
        <v/>
      </c>
      <c r="K7" s="9">
        <f>SI(J7&gt;I7;J7-I7;0)</f>
        <v/>
      </c>
      <c r="L7" s="40" t="n">
        <v>16.5</v>
      </c>
      <c r="M7" s="41">
        <f>J7*L7+K7*L7*1.25</f>
        <v/>
      </c>
      <c r="N7" s="5">
        <f>SI(J7&gt;=I7;"Completa";"Pendiente")</f>
        <v/>
      </c>
      <c r="O7" s="4" t="inlineStr"/>
    </row>
    <row r="8">
      <c r="A8" s="38" t="n">
        <v>46027</v>
      </c>
      <c r="B8" s="12" t="inlineStr">
        <is>
          <t>Lucía Fernández</t>
        </is>
      </c>
      <c r="C8" s="13" t="inlineStr">
        <is>
          <t>88776655F</t>
        </is>
      </c>
      <c r="D8" s="12" t="inlineStr">
        <is>
          <t>Comercial</t>
        </is>
      </c>
      <c r="E8" s="12" t="inlineStr">
        <is>
          <t>Bilbao</t>
        </is>
      </c>
      <c r="F8" s="39" t="n">
        <v>0.3333333333333333</v>
      </c>
      <c r="G8" s="39" t="n">
        <v>0.75</v>
      </c>
      <c r="H8" s="7" t="n">
        <v>30</v>
      </c>
      <c r="I8" s="8" t="n">
        <v>8</v>
      </c>
      <c r="J8" s="14">
        <f>(G8-F8)*24-(H8/60)</f>
        <v/>
      </c>
      <c r="K8" s="14">
        <f>SI(J8&gt;I8;J8-I8;0)</f>
        <v/>
      </c>
      <c r="L8" s="40" t="n">
        <v>21</v>
      </c>
      <c r="M8" s="42">
        <f>J8*L8+K8*L8*1.25</f>
        <v/>
      </c>
      <c r="N8" s="13">
        <f>SI(J8&gt;=I8;"Completa";"Pendiente")</f>
        <v/>
      </c>
      <c r="O8" s="12" t="inlineStr">
        <is>
          <t>Horas extra aprobadas</t>
        </is>
      </c>
    </row>
    <row r="9">
      <c r="A9" s="38" t="n">
        <v>46028</v>
      </c>
      <c r="B9" s="4" t="inlineStr">
        <is>
          <t>Ana Torres</t>
        </is>
      </c>
      <c r="C9" s="5" t="inlineStr">
        <is>
          <t>99887766G</t>
        </is>
      </c>
      <c r="D9" s="4" t="inlineStr">
        <is>
          <t>Administración</t>
        </is>
      </c>
      <c r="E9" s="4" t="inlineStr">
        <is>
          <t>Zaragoza</t>
        </is>
      </c>
      <c r="F9" s="39" t="n">
        <v>0.3333333333333333</v>
      </c>
      <c r="G9" s="39" t="n">
        <v>0.7291666666666666</v>
      </c>
      <c r="H9" s="7" t="n">
        <v>60</v>
      </c>
      <c r="I9" s="8" t="n">
        <v>8</v>
      </c>
      <c r="J9" s="9">
        <f>(G9-F9)*24-(H9/60)</f>
        <v/>
      </c>
      <c r="K9" s="9">
        <f>SI(J9&gt;I9;J9-I9;0)</f>
        <v/>
      </c>
      <c r="L9" s="40" t="n">
        <v>19</v>
      </c>
      <c r="M9" s="41">
        <f>J9*L9+K9*L9*1.25</f>
        <v/>
      </c>
      <c r="N9" s="5">
        <f>SI(J9&gt;=I9;"Completa";"Pendiente")</f>
        <v/>
      </c>
      <c r="O9" s="4" t="inlineStr"/>
    </row>
    <row r="10">
      <c r="A10" s="38" t="n">
        <v>46028</v>
      </c>
      <c r="B10" s="12" t="inlineStr">
        <is>
          <t>David Moreno</t>
        </is>
      </c>
      <c r="C10" s="13" t="inlineStr">
        <is>
          <t>33221100H</t>
        </is>
      </c>
      <c r="D10" s="12" t="inlineStr">
        <is>
          <t>Finanzas</t>
        </is>
      </c>
      <c r="E10" s="12" t="inlineStr">
        <is>
          <t>Barcelona</t>
        </is>
      </c>
      <c r="F10" s="39" t="n">
        <v>0.3125</v>
      </c>
      <c r="G10" s="39" t="n">
        <v>0.7291666666666666</v>
      </c>
      <c r="H10" s="7" t="n">
        <v>30</v>
      </c>
      <c r="I10" s="8" t="n">
        <v>8</v>
      </c>
      <c r="J10" s="14">
        <f>(G10-F10)*24-(H10/60)</f>
        <v/>
      </c>
      <c r="K10" s="14">
        <f>SI(J10&gt;I10;J10-I10;0)</f>
        <v/>
      </c>
      <c r="L10" s="40" t="n">
        <v>26</v>
      </c>
      <c r="M10" s="42">
        <f>J10*L10+K10*L10*1.25</f>
        <v/>
      </c>
      <c r="N10" s="13">
        <f>SI(J10&gt;=I10;"Completa";"Pendiente")</f>
        <v/>
      </c>
      <c r="O10" s="12" t="inlineStr">
        <is>
          <t>Turno especial</t>
        </is>
      </c>
    </row>
    <row r="11">
      <c r="A11" s="38" t="n">
        <v>46029</v>
      </c>
      <c r="B11" s="4" t="inlineStr">
        <is>
          <t>Sergio Navarro</t>
        </is>
      </c>
      <c r="C11" s="5" t="inlineStr">
        <is>
          <t>66554433I</t>
        </is>
      </c>
      <c r="D11" s="4" t="inlineStr">
        <is>
          <t>Operaciones</t>
        </is>
      </c>
      <c r="E11" s="4" t="inlineStr">
        <is>
          <t>Madrid</t>
        </is>
      </c>
      <c r="F11" s="39" t="n">
        <v>0.25</v>
      </c>
      <c r="G11" s="39" t="n">
        <v>0.6666666666666666</v>
      </c>
      <c r="H11" s="7" t="n">
        <v>60</v>
      </c>
      <c r="I11" s="8" t="n">
        <v>8</v>
      </c>
      <c r="J11" s="9">
        <f>(G11-F11)*24-(H11/60)</f>
        <v/>
      </c>
      <c r="K11" s="9">
        <f>SI(J11&gt;I11;J11-I11;0)</f>
        <v/>
      </c>
      <c r="L11" s="40" t="n">
        <v>17</v>
      </c>
      <c r="M11" s="41">
        <f>J11*L11+K11*L11*1.25</f>
        <v/>
      </c>
      <c r="N11" s="5">
        <f>SI(J11&gt;=I11;"Completa";"Pendiente")</f>
        <v/>
      </c>
      <c r="O11" s="4" t="inlineStr">
        <is>
          <t>Horas extra aprobadas</t>
        </is>
      </c>
    </row>
    <row r="12">
      <c r="A12" s="38" t="n">
        <v>46029</v>
      </c>
      <c r="B12" s="12" t="inlineStr">
        <is>
          <t>Marta Jiménez</t>
        </is>
      </c>
      <c r="C12" s="13" t="inlineStr">
        <is>
          <t>77665544J</t>
        </is>
      </c>
      <c r="D12" s="12" t="inlineStr">
        <is>
          <t>RRHH</t>
        </is>
      </c>
      <c r="E12" s="12" t="inlineStr">
        <is>
          <t>Valencia</t>
        </is>
      </c>
      <c r="F12" s="39" t="n">
        <v>0.375</v>
      </c>
      <c r="G12" s="39" t="n">
        <v>0.7708333333333334</v>
      </c>
      <c r="H12" s="7" t="n">
        <v>45</v>
      </c>
      <c r="I12" s="8" t="n">
        <v>8</v>
      </c>
      <c r="J12" s="14">
        <f>(G12-F12)*24-(H12/60)</f>
        <v/>
      </c>
      <c r="K12" s="14">
        <f>SI(J12&gt;I12;J12-I12;0)</f>
        <v/>
      </c>
      <c r="L12" s="40" t="n">
        <v>23.5</v>
      </c>
      <c r="M12" s="42">
        <f>J12*L12+K12*L12*1.25</f>
        <v/>
      </c>
      <c r="N12" s="13">
        <f>SI(J12&gt;=I12;"Completa";"Pendiente")</f>
        <v/>
      </c>
      <c r="O12" s="12" t="inlineStr"/>
    </row>
    <row r="13">
      <c r="A13" s="16" t="inlineStr">
        <is>
          <t>TOTALES</t>
        </is>
      </c>
      <c r="B13" s="17" t="n"/>
      <c r="C13" s="17" t="n"/>
      <c r="D13" s="17" t="n"/>
      <c r="E13" s="17" t="n"/>
      <c r="F13" s="17" t="n"/>
      <c r="G13" s="17" t="n"/>
      <c r="H13" s="17" t="n"/>
      <c r="I13" s="17" t="n"/>
      <c r="J13" s="18">
        <f>SUMA(J3:J12)</f>
        <v/>
      </c>
      <c r="K13" s="18">
        <f>SUMA(K3:K12)</f>
        <v/>
      </c>
      <c r="L13" s="17" t="n"/>
      <c r="M13" s="43">
        <f>SUMA(M3:M12)</f>
        <v/>
      </c>
      <c r="N13" s="17" t="n"/>
      <c r="O13" s="17" t="n"/>
    </row>
  </sheetData>
  <mergeCells count="1">
    <mergeCell ref="A1:O1"/>
  </mergeCells>
  <conditionalFormatting sqref="N3:N12">
    <cfRule type="expression" priority="1" dxfId="0" stopIfTrue="0">
      <formula>N3="Completa"</formula>
    </cfRule>
    <cfRule type="expression" priority="2" dxfId="1" stopIfTrue="0">
      <formula>N3="Pendiente"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14" customWidth="1" min="2" max="2"/>
    <col width="16" customWidth="1" min="3" max="3"/>
    <col width="18" customWidth="1" min="4" max="4"/>
    <col width="16" customWidth="1" min="5" max="5"/>
    <col width="14" customWidth="1" min="6" max="6"/>
    <col width="18" customWidth="1" min="7" max="7"/>
  </cols>
  <sheetData>
    <row r="1" ht="28" customHeight="1">
      <c r="A1" s="1" t="inlineStr">
        <is>
          <t>TABLA DE TARIFAS Y DATOS DE EMPLEADOS</t>
        </is>
      </c>
    </row>
    <row r="2" ht="22" customHeight="1">
      <c r="A2" s="2" t="inlineStr">
        <is>
          <t>Empleado</t>
        </is>
      </c>
      <c r="B2" s="2" t="inlineStr">
        <is>
          <t>Tarifa €/hora</t>
        </is>
      </c>
      <c r="C2" s="2" t="inlineStr">
        <is>
          <t>Departamento</t>
        </is>
      </c>
      <c r="D2" s="2" t="inlineStr">
        <is>
          <t>Centro de trabajo</t>
        </is>
      </c>
      <c r="E2" s="2" t="inlineStr">
        <is>
          <t>Tipo contrato</t>
        </is>
      </c>
      <c r="F2" s="2" t="inlineStr">
        <is>
          <t>Fecha alta</t>
        </is>
      </c>
      <c r="G2" s="2" t="inlineStr">
        <is>
          <t>Antigüedad (meses)</t>
        </is>
      </c>
    </row>
    <row r="3">
      <c r="A3" s="4" t="inlineStr">
        <is>
          <t>Carlos García</t>
        </is>
      </c>
      <c r="B3" s="40" t="n">
        <v>18.5</v>
      </c>
      <c r="C3" s="4" t="inlineStr">
        <is>
          <t>Administración</t>
        </is>
      </c>
      <c r="D3" s="4" t="inlineStr">
        <is>
          <t>Madrid</t>
        </is>
      </c>
      <c r="E3" s="5" t="inlineStr">
        <is>
          <t>Indefinido</t>
        </is>
      </c>
      <c r="F3" s="44" t="n">
        <v>44635</v>
      </c>
      <c r="G3" s="45">
        <f>SIFECHA(F3;HOY();"m")</f>
        <v/>
      </c>
    </row>
    <row r="4">
      <c r="A4" s="12" t="inlineStr">
        <is>
          <t>María López</t>
        </is>
      </c>
      <c r="B4" s="40" t="n">
        <v>22</v>
      </c>
      <c r="C4" s="12" t="inlineStr">
        <is>
          <t>Comercial</t>
        </is>
      </c>
      <c r="D4" s="12" t="inlineStr">
        <is>
          <t>Barcelona</t>
        </is>
      </c>
      <c r="E4" s="13" t="inlineStr">
        <is>
          <t>Indefinido</t>
        </is>
      </c>
      <c r="F4" s="46" t="n">
        <v>44013</v>
      </c>
      <c r="G4" s="47">
        <f>SIFECHA(F4;HOY();"m")</f>
        <v/>
      </c>
    </row>
    <row r="5">
      <c r="A5" s="4" t="inlineStr">
        <is>
          <t>Javier Martínez</t>
        </is>
      </c>
      <c r="B5" s="40" t="n">
        <v>25</v>
      </c>
      <c r="C5" s="4" t="inlineStr">
        <is>
          <t>Finanzas</t>
        </is>
      </c>
      <c r="D5" s="4" t="inlineStr">
        <is>
          <t>Madrid</t>
        </is>
      </c>
      <c r="E5" s="5" t="inlineStr">
        <is>
          <t>Indefinido</t>
        </is>
      </c>
      <c r="F5" s="44" t="n">
        <v>43424</v>
      </c>
      <c r="G5" s="45">
        <f>SIFECHA(F5;HOY();"m")</f>
        <v/>
      </c>
    </row>
    <row r="6">
      <c r="A6" s="12" t="inlineStr">
        <is>
          <t>Carmen Ruiz</t>
        </is>
      </c>
      <c r="B6" s="40" t="n">
        <v>20</v>
      </c>
      <c r="C6" s="12" t="inlineStr">
        <is>
          <t>RRHH</t>
        </is>
      </c>
      <c r="D6" s="12" t="inlineStr">
        <is>
          <t>Sevilla</t>
        </is>
      </c>
      <c r="E6" s="13" t="inlineStr">
        <is>
          <t>Temporal</t>
        </is>
      </c>
      <c r="F6" s="46" t="n">
        <v>45667</v>
      </c>
      <c r="G6" s="47">
        <f>SIFECHA(F6;HOY();"m")</f>
        <v/>
      </c>
    </row>
    <row r="7">
      <c r="A7" s="4" t="inlineStr">
        <is>
          <t>Pablo Sánchez</t>
        </is>
      </c>
      <c r="B7" s="40" t="n">
        <v>16.5</v>
      </c>
      <c r="C7" s="4" t="inlineStr">
        <is>
          <t>Operaciones</t>
        </is>
      </c>
      <c r="D7" s="4" t="inlineStr">
        <is>
          <t>Valencia</t>
        </is>
      </c>
      <c r="E7" s="5" t="inlineStr">
        <is>
          <t>Temporal</t>
        </is>
      </c>
      <c r="F7" s="44" t="n">
        <v>45809</v>
      </c>
      <c r="G7" s="45">
        <f>SIFECHA(F7;HOY();"m")</f>
        <v/>
      </c>
    </row>
    <row r="8">
      <c r="A8" s="12" t="inlineStr">
        <is>
          <t>Lucía Fernández</t>
        </is>
      </c>
      <c r="B8" s="40" t="n">
        <v>21</v>
      </c>
      <c r="C8" s="12" t="inlineStr">
        <is>
          <t>Comercial</t>
        </is>
      </c>
      <c r="D8" s="12" t="inlineStr">
        <is>
          <t>Bilbao</t>
        </is>
      </c>
      <c r="E8" s="13" t="inlineStr">
        <is>
          <t>Indefinido</t>
        </is>
      </c>
      <c r="F8" s="46" t="n">
        <v>44291</v>
      </c>
      <c r="G8" s="47">
        <f>SIFECHA(F8;HOY();"m")</f>
        <v/>
      </c>
    </row>
    <row r="9">
      <c r="A9" s="4" t="inlineStr">
        <is>
          <t>Ana Torres</t>
        </is>
      </c>
      <c r="B9" s="40" t="n">
        <v>19</v>
      </c>
      <c r="C9" s="4" t="inlineStr">
        <is>
          <t>Administración</t>
        </is>
      </c>
      <c r="D9" s="4" t="inlineStr">
        <is>
          <t>Zaragoza</t>
        </is>
      </c>
      <c r="E9" s="5" t="inlineStr">
        <is>
          <t>Indefinido</t>
        </is>
      </c>
      <c r="F9" s="44" t="n">
        <v>45181</v>
      </c>
      <c r="G9" s="45">
        <f>SIFECHA(F9;HOY();"m")</f>
        <v/>
      </c>
    </row>
    <row r="10">
      <c r="A10" s="12" t="inlineStr">
        <is>
          <t>David Moreno</t>
        </is>
      </c>
      <c r="B10" s="40" t="n">
        <v>26</v>
      </c>
      <c r="C10" s="12" t="inlineStr">
        <is>
          <t>Finanzas</t>
        </is>
      </c>
      <c r="D10" s="12" t="inlineStr">
        <is>
          <t>Barcelona</t>
        </is>
      </c>
      <c r="E10" s="13" t="inlineStr">
        <is>
          <t>Indefinido</t>
        </is>
      </c>
      <c r="F10" s="46" t="n">
        <v>43524</v>
      </c>
      <c r="G10" s="47">
        <f>SIFECHA(F10;HOY();"m")</f>
        <v/>
      </c>
    </row>
    <row r="11">
      <c r="A11" s="4" t="inlineStr">
        <is>
          <t>Sergio Navarro</t>
        </is>
      </c>
      <c r="B11" s="40" t="n">
        <v>17</v>
      </c>
      <c r="C11" s="4" t="inlineStr">
        <is>
          <t>Operaciones</t>
        </is>
      </c>
      <c r="D11" s="4" t="inlineStr">
        <is>
          <t>Madrid</t>
        </is>
      </c>
      <c r="E11" s="5" t="inlineStr">
        <is>
          <t>Prácticas</t>
        </is>
      </c>
      <c r="F11" s="44" t="n">
        <v>45901</v>
      </c>
      <c r="G11" s="45">
        <f>SIFECHA(F11;HOY();"m")</f>
        <v/>
      </c>
    </row>
    <row r="12">
      <c r="A12" s="12" t="inlineStr">
        <is>
          <t>Marta Jiménez</t>
        </is>
      </c>
      <c r="B12" s="40" t="n">
        <v>23.5</v>
      </c>
      <c r="C12" s="12" t="inlineStr">
        <is>
          <t>RRHH</t>
        </is>
      </c>
      <c r="D12" s="12" t="inlineStr">
        <is>
          <t>Valencia</t>
        </is>
      </c>
      <c r="E12" s="13" t="inlineStr">
        <is>
          <t>Indefinido</t>
        </is>
      </c>
      <c r="F12" s="46" t="n">
        <v>43969</v>
      </c>
      <c r="G12" s="47">
        <f>SIFECHA(F12;HOY();"m")</f>
        <v/>
      </c>
    </row>
  </sheetData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16" customWidth="1" min="3" max="3"/>
    <col width="14" customWidth="1" min="4" max="4"/>
    <col width="16" customWidth="1" min="5" max="5"/>
    <col width="16" customWidth="1" min="6" max="6"/>
  </cols>
  <sheetData>
    <row r="1" ht="30" customHeight="1">
      <c r="A1" s="1" t="inlineStr">
        <is>
          <t>CUADRO DE MANDO — RESUMEN MENSUAL ENERO 2026</t>
        </is>
      </c>
    </row>
    <row r="3">
      <c r="A3" s="2" t="inlineStr">
        <is>
          <t>INDICADORES CLAVE (KPIs)</t>
        </is>
      </c>
      <c r="B3" s="17" t="n"/>
      <c r="C3" s="17" t="n"/>
      <c r="D3" s="17" t="n"/>
      <c r="E3" s="17" t="n"/>
      <c r="F3" s="17" t="n"/>
    </row>
    <row r="4" ht="20" customHeight="1">
      <c r="A4" s="24" t="inlineStr">
        <is>
          <t>Total jornadas</t>
        </is>
      </c>
      <c r="B4" s="24" t="inlineStr">
        <is>
          <t>Total horas efectivas</t>
        </is>
      </c>
      <c r="C4" s="24" t="inlineStr">
        <is>
          <t>Total horas extra</t>
        </is>
      </c>
      <c r="D4" s="24" t="inlineStr">
        <is>
          <t>Coste total</t>
        </is>
      </c>
      <c r="E4" s="24" t="inlineStr">
        <is>
          <t>% jornadas completas</t>
        </is>
      </c>
    </row>
    <row r="5" ht="25" customHeight="1">
      <c r="A5" s="48">
        <f>CONTAR.SI(Registro!B3:B12;"&lt;&gt;")</f>
        <v/>
      </c>
      <c r="B5" s="26">
        <f>SUMA(Registro!J3:J12)</f>
        <v/>
      </c>
      <c r="C5" s="26">
        <f>SUMA(Registro!K3:K12)</f>
        <v/>
      </c>
      <c r="D5" s="49">
        <f>SUMA(Registro!M3:M12)</f>
        <v/>
      </c>
      <c r="E5" s="50">
        <f>CONTAR.SI(Registro!N3:N12;"Completa")/CONTAR.SI(Registro!B3:B12;"&lt;&gt;")*100</f>
        <v/>
      </c>
    </row>
    <row r="7">
      <c r="A7" s="2" t="inlineStr">
        <is>
          <t>RESUMEN POR EMPLEADO</t>
        </is>
      </c>
      <c r="B7" s="17" t="n"/>
      <c r="C7" s="17" t="n"/>
      <c r="D7" s="17" t="n"/>
      <c r="E7" s="17" t="n"/>
      <c r="F7" s="17" t="n"/>
    </row>
    <row r="8">
      <c r="A8" s="24" t="inlineStr">
        <is>
          <t>Empleado</t>
        </is>
      </c>
      <c r="B8" s="24" t="inlineStr">
        <is>
          <t>Nº jornadas</t>
        </is>
      </c>
      <c r="C8" s="24" t="inlineStr">
        <is>
          <t>Horas efectivas</t>
        </is>
      </c>
      <c r="D8" s="24" t="inlineStr">
        <is>
          <t>Horas extra</t>
        </is>
      </c>
      <c r="E8" s="24" t="inlineStr">
        <is>
          <t>Coste total</t>
        </is>
      </c>
      <c r="F8" s="24" t="inlineStr">
        <is>
          <t>% cumplimiento</t>
        </is>
      </c>
    </row>
    <row r="9">
      <c r="A9" s="12" t="inlineStr">
        <is>
          <t>Carlos García</t>
        </is>
      </c>
      <c r="B9" s="47">
        <f>CONTAR.SI(Registro!B3:B12;A9)</f>
        <v/>
      </c>
      <c r="C9" s="29">
        <f>SUMAR.SI(Registro!B3:B12;A9;Registro!J3:J12)</f>
        <v/>
      </c>
      <c r="D9" s="29">
        <f>SUMAR.SI(Registro!B3:B12;A9;Registro!K3:K12)</f>
        <v/>
      </c>
      <c r="E9" s="42">
        <f>SUMAR.SI(Registro!B3:B12;A9;Registro!M3:M12)</f>
        <v/>
      </c>
      <c r="F9" s="51">
        <f>SI(B9=0;0;SUMAR.SI(Registro!B3:B12;A9;Registro!J3:J12)/SUMAR.SI(Registro!B3:B12;A9;Registro!I3:I12)*100)</f>
        <v/>
      </c>
    </row>
    <row r="10">
      <c r="A10" s="4" t="inlineStr">
        <is>
          <t>María López</t>
        </is>
      </c>
      <c r="B10" s="45">
        <f>CONTAR.SI(Registro!B3:B12;A10)</f>
        <v/>
      </c>
      <c r="C10" s="31">
        <f>SUMAR.SI(Registro!B3:B12;A10;Registro!J3:J12)</f>
        <v/>
      </c>
      <c r="D10" s="31">
        <f>SUMAR.SI(Registro!B3:B12;A10;Registro!K3:K12)</f>
        <v/>
      </c>
      <c r="E10" s="41">
        <f>SUMAR.SI(Registro!B3:B12;A10;Registro!M3:M12)</f>
        <v/>
      </c>
      <c r="F10" s="52">
        <f>SI(B10=0;0;SUMAR.SI(Registro!B3:B12;A10;Registro!J3:J12)/SUMAR.SI(Registro!B3:B12;A10;Registro!I3:I12)*100)</f>
        <v/>
      </c>
    </row>
    <row r="11">
      <c r="A11" s="12" t="inlineStr">
        <is>
          <t>Javier Martínez</t>
        </is>
      </c>
      <c r="B11" s="47">
        <f>CONTAR.SI(Registro!B3:B12;A11)</f>
        <v/>
      </c>
      <c r="C11" s="29">
        <f>SUMAR.SI(Registro!B3:B12;A11;Registro!J3:J12)</f>
        <v/>
      </c>
      <c r="D11" s="29">
        <f>SUMAR.SI(Registro!B3:B12;A11;Registro!K3:K12)</f>
        <v/>
      </c>
      <c r="E11" s="42">
        <f>SUMAR.SI(Registro!B3:B12;A11;Registro!M3:M12)</f>
        <v/>
      </c>
      <c r="F11" s="51">
        <f>SI(B11=0;0;SUMAR.SI(Registro!B3:B12;A11;Registro!J3:J12)/SUMAR.SI(Registro!B3:B12;A11;Registro!I3:I12)*100)</f>
        <v/>
      </c>
    </row>
    <row r="12">
      <c r="A12" s="4" t="inlineStr">
        <is>
          <t>Carmen Ruiz</t>
        </is>
      </c>
      <c r="B12" s="45">
        <f>CONTAR.SI(Registro!B3:B12;A12)</f>
        <v/>
      </c>
      <c r="C12" s="31">
        <f>SUMAR.SI(Registro!B3:B12;A12;Registro!J3:J12)</f>
        <v/>
      </c>
      <c r="D12" s="31">
        <f>SUMAR.SI(Registro!B3:B12;A12;Registro!K3:K12)</f>
        <v/>
      </c>
      <c r="E12" s="41">
        <f>SUMAR.SI(Registro!B3:B12;A12;Registro!M3:M12)</f>
        <v/>
      </c>
      <c r="F12" s="52">
        <f>SI(B12=0;0;SUMAR.SI(Registro!B3:B12;A12;Registro!J3:J12)/SUMAR.SI(Registro!B3:B12;A12;Registro!I3:I12)*100)</f>
        <v/>
      </c>
    </row>
    <row r="13">
      <c r="A13" s="12" t="inlineStr">
        <is>
          <t>Pablo Sánchez</t>
        </is>
      </c>
      <c r="B13" s="47">
        <f>CONTAR.SI(Registro!B3:B12;A13)</f>
        <v/>
      </c>
      <c r="C13" s="29">
        <f>SUMAR.SI(Registro!B3:B12;A13;Registro!J3:J12)</f>
        <v/>
      </c>
      <c r="D13" s="29">
        <f>SUMAR.SI(Registro!B3:B12;A13;Registro!K3:K12)</f>
        <v/>
      </c>
      <c r="E13" s="42">
        <f>SUMAR.SI(Registro!B3:B12;A13;Registro!M3:M12)</f>
        <v/>
      </c>
      <c r="F13" s="51">
        <f>SI(B13=0;0;SUMAR.SI(Registro!B3:B12;A13;Registro!J3:J12)/SUMAR.SI(Registro!B3:B12;A13;Registro!I3:I12)*100)</f>
        <v/>
      </c>
    </row>
    <row r="14">
      <c r="A14" s="4" t="inlineStr">
        <is>
          <t>Lucía Fernández</t>
        </is>
      </c>
      <c r="B14" s="45">
        <f>CONTAR.SI(Registro!B3:B12;A14)</f>
        <v/>
      </c>
      <c r="C14" s="31">
        <f>SUMAR.SI(Registro!B3:B12;A14;Registro!J3:J12)</f>
        <v/>
      </c>
      <c r="D14" s="31">
        <f>SUMAR.SI(Registro!B3:B12;A14;Registro!K3:K12)</f>
        <v/>
      </c>
      <c r="E14" s="41">
        <f>SUMAR.SI(Registro!B3:B12;A14;Registro!M3:M12)</f>
        <v/>
      </c>
      <c r="F14" s="52">
        <f>SI(B14=0;0;SUMAR.SI(Registro!B3:B12;A14;Registro!J3:J12)/SUMAR.SI(Registro!B3:B12;A14;Registro!I3:I12)*100)</f>
        <v/>
      </c>
    </row>
    <row r="15">
      <c r="A15" s="12" t="inlineStr">
        <is>
          <t>Ana Torres</t>
        </is>
      </c>
      <c r="B15" s="47">
        <f>CONTAR.SI(Registro!B3:B12;A15)</f>
        <v/>
      </c>
      <c r="C15" s="29">
        <f>SUMAR.SI(Registro!B3:B12;A15;Registro!J3:J12)</f>
        <v/>
      </c>
      <c r="D15" s="29">
        <f>SUMAR.SI(Registro!B3:B12;A15;Registro!K3:K12)</f>
        <v/>
      </c>
      <c r="E15" s="42">
        <f>SUMAR.SI(Registro!B3:B12;A15;Registro!M3:M12)</f>
        <v/>
      </c>
      <c r="F15" s="51">
        <f>SI(B15=0;0;SUMAR.SI(Registro!B3:B12;A15;Registro!J3:J12)/SUMAR.SI(Registro!B3:B12;A15;Registro!I3:I12)*100)</f>
        <v/>
      </c>
    </row>
    <row r="16">
      <c r="A16" s="4" t="inlineStr">
        <is>
          <t>David Moreno</t>
        </is>
      </c>
      <c r="B16" s="45">
        <f>CONTAR.SI(Registro!B3:B12;A16)</f>
        <v/>
      </c>
      <c r="C16" s="31">
        <f>SUMAR.SI(Registro!B3:B12;A16;Registro!J3:J12)</f>
        <v/>
      </c>
      <c r="D16" s="31">
        <f>SUMAR.SI(Registro!B3:B12;A16;Registro!K3:K12)</f>
        <v/>
      </c>
      <c r="E16" s="41">
        <f>SUMAR.SI(Registro!B3:B12;A16;Registro!M3:M12)</f>
        <v/>
      </c>
      <c r="F16" s="52">
        <f>SI(B16=0;0;SUMAR.SI(Registro!B3:B12;A16;Registro!J3:J12)/SUMAR.SI(Registro!B3:B12;A16;Registro!I3:I12)*100)</f>
        <v/>
      </c>
    </row>
    <row r="17">
      <c r="A17" s="12" t="inlineStr">
        <is>
          <t>Sergio Navarro</t>
        </is>
      </c>
      <c r="B17" s="47">
        <f>CONTAR.SI(Registro!B3:B12;A17)</f>
        <v/>
      </c>
      <c r="C17" s="29">
        <f>SUMAR.SI(Registro!B3:B12;A17;Registro!J3:J12)</f>
        <v/>
      </c>
      <c r="D17" s="29">
        <f>SUMAR.SI(Registro!B3:B12;A17;Registro!K3:K12)</f>
        <v/>
      </c>
      <c r="E17" s="42">
        <f>SUMAR.SI(Registro!B3:B12;A17;Registro!M3:M12)</f>
        <v/>
      </c>
      <c r="F17" s="51">
        <f>SI(B17=0;0;SUMAR.SI(Registro!B3:B12;A17;Registro!J3:J12)/SUMAR.SI(Registro!B3:B12;A17;Registro!I3:I12)*100)</f>
        <v/>
      </c>
    </row>
    <row r="18">
      <c r="A18" s="4" t="inlineStr">
        <is>
          <t>Marta Jiménez</t>
        </is>
      </c>
      <c r="B18" s="45">
        <f>CONTAR.SI(Registro!B3:B12;A18)</f>
        <v/>
      </c>
      <c r="C18" s="31">
        <f>SUMAR.SI(Registro!B3:B12;A18;Registro!J3:J12)</f>
        <v/>
      </c>
      <c r="D18" s="31">
        <f>SUMAR.SI(Registro!B3:B12;A18;Registro!K3:K12)</f>
        <v/>
      </c>
      <c r="E18" s="41">
        <f>SUMAR.SI(Registro!B3:B12;A18;Registro!M3:M12)</f>
        <v/>
      </c>
      <c r="F18" s="52">
        <f>SI(B18=0;0;SUMAR.SI(Registro!B3:B12;A18;Registro!J3:J12)/SUMAR.SI(Registro!B3:B12;A18;Registro!I3:I12)*100)</f>
        <v/>
      </c>
    </row>
    <row r="19">
      <c r="A19" s="16" t="inlineStr">
        <is>
          <t>TOTAL</t>
        </is>
      </c>
      <c r="B19" s="53">
        <f>SUMA(B9:B18)</f>
        <v/>
      </c>
      <c r="C19" s="18">
        <f>SUMA(C9:C18)</f>
        <v/>
      </c>
      <c r="D19" s="18">
        <f>SUMA(D9:D18)</f>
        <v/>
      </c>
      <c r="E19" s="43">
        <f>SUMA(E9:E18)</f>
        <v/>
      </c>
      <c r="F19" s="17" t="n"/>
    </row>
    <row r="21">
      <c r="A21" s="2" t="inlineStr">
        <is>
          <t>RESUMEN POR CENTRO DE TRABAJO</t>
        </is>
      </c>
      <c r="B21" s="17" t="n"/>
      <c r="C21" s="17" t="n"/>
      <c r="D21" s="17" t="n"/>
    </row>
    <row r="22">
      <c r="A22" s="24" t="inlineStr">
        <is>
          <t>Centro de trabajo</t>
        </is>
      </c>
      <c r="B22" s="24" t="inlineStr">
        <is>
          <t>Horas efectivas</t>
        </is>
      </c>
      <c r="C22" s="24" t="inlineStr">
        <is>
          <t>Horas extra</t>
        </is>
      </c>
      <c r="D22" s="24" t="inlineStr">
        <is>
          <t>Coste total</t>
        </is>
      </c>
    </row>
    <row r="23">
      <c r="A23" s="12" t="inlineStr">
        <is>
          <t>Madrid</t>
        </is>
      </c>
      <c r="B23" s="29">
        <f>SUMAR.SI(Registro!E3:E12;A23;Registro!J3:J12)</f>
        <v/>
      </c>
      <c r="C23" s="29">
        <f>SUMAR.SI(Registro!E3:E12;A23;Registro!K3:K12)</f>
        <v/>
      </c>
      <c r="D23" s="42">
        <f>SUMAR.SI(Registro!E3:E12;A23;Registro!M3:M12)</f>
        <v/>
      </c>
    </row>
    <row r="24">
      <c r="A24" s="4" t="inlineStr">
        <is>
          <t>Barcelona</t>
        </is>
      </c>
      <c r="B24" s="31">
        <f>SUMAR.SI(Registro!E3:E12;A24;Registro!J3:J12)</f>
        <v/>
      </c>
      <c r="C24" s="31">
        <f>SUMAR.SI(Registro!E3:E12;A24;Registro!K3:K12)</f>
        <v/>
      </c>
      <c r="D24" s="41">
        <f>SUMAR.SI(Registro!E3:E12;A24;Registro!M3:M12)</f>
        <v/>
      </c>
    </row>
    <row r="25">
      <c r="A25" s="12" t="inlineStr">
        <is>
          <t>Valencia</t>
        </is>
      </c>
      <c r="B25" s="29">
        <f>SUMAR.SI(Registro!E3:E12;A25;Registro!J3:J12)</f>
        <v/>
      </c>
      <c r="C25" s="29">
        <f>SUMAR.SI(Registro!E3:E12;A25;Registro!K3:K12)</f>
        <v/>
      </c>
      <c r="D25" s="42">
        <f>SUMAR.SI(Registro!E3:E12;A25;Registro!M3:M12)</f>
        <v/>
      </c>
    </row>
    <row r="26">
      <c r="A26" s="4" t="inlineStr">
        <is>
          <t>Sevilla</t>
        </is>
      </c>
      <c r="B26" s="31">
        <f>SUMAR.SI(Registro!E3:E12;A26;Registro!J3:J12)</f>
        <v/>
      </c>
      <c r="C26" s="31">
        <f>SUMAR.SI(Registro!E3:E12;A26;Registro!K3:K12)</f>
        <v/>
      </c>
      <c r="D26" s="41">
        <f>SUMAR.SI(Registro!E3:E12;A26;Registro!M3:M12)</f>
        <v/>
      </c>
    </row>
    <row r="27">
      <c r="A27" s="12" t="inlineStr">
        <is>
          <t>Bilbao</t>
        </is>
      </c>
      <c r="B27" s="29">
        <f>SUMAR.SI(Registro!E3:E12;A27;Registro!J3:J12)</f>
        <v/>
      </c>
      <c r="C27" s="29">
        <f>SUMAR.SI(Registro!E3:E12;A27;Registro!K3:K12)</f>
        <v/>
      </c>
      <c r="D27" s="42">
        <f>SUMAR.SI(Registro!E3:E12;A27;Registro!M3:M12)</f>
        <v/>
      </c>
    </row>
    <row r="28">
      <c r="A28" s="4" t="inlineStr">
        <is>
          <t>Zaragoza</t>
        </is>
      </c>
      <c r="B28" s="31">
        <f>SUMAR.SI(Registro!E3:E12;A28;Registro!J3:J12)</f>
        <v/>
      </c>
      <c r="C28" s="31">
        <f>SUMAR.SI(Registro!E3:E12;A28;Registro!K3:K12)</f>
        <v/>
      </c>
      <c r="D28" s="41">
        <f>SUMAR.SI(Registro!E3:E12;A28;Registro!M3:M12)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6"/>
  <sheetViews>
    <sheetView workbookViewId="0">
      <selection activeCell="A1" sqref="A1"/>
    </sheetView>
  </sheetViews>
  <sheetFormatPr baseColWidth="8" defaultRowHeight="15"/>
  <cols>
    <col width="28" customWidth="1" min="1" max="1"/>
    <col width="60" customWidth="1" min="2" max="2"/>
    <col width="30" customWidth="1" min="3" max="3"/>
  </cols>
  <sheetData>
    <row r="1" ht="30" customHeight="1">
      <c r="A1" s="1" t="inlineStr">
        <is>
          <t>INSTRUCCIONES DE USO — REGISTRO DE JORNADA LABORAL</t>
        </is>
      </c>
    </row>
    <row r="2" ht="20" customHeight="1">
      <c r="A2" s="2" t="inlineStr">
        <is>
          <t>SECCIÓN</t>
        </is>
      </c>
      <c r="B2" s="2" t="inlineStr">
        <is>
          <t>DESCRIPCIÓN</t>
        </is>
      </c>
      <c r="C2" s="2" t="inlineStr">
        <is>
          <t>NOTA</t>
        </is>
      </c>
    </row>
    <row r="3">
      <c r="A3" s="34" t="inlineStr">
        <is>
          <t>HOJA: Registro</t>
        </is>
      </c>
      <c r="B3" s="34" t="inlineStr">
        <is>
          <t>Tabla principal de fichajes diarios.</t>
        </is>
      </c>
      <c r="C3" s="34" t="inlineStr"/>
    </row>
    <row r="4">
      <c r="A4" s="35" t="inlineStr">
        <is>
          <t>Columna Fecha</t>
        </is>
      </c>
      <c r="B4" s="12" t="inlineStr">
        <is>
          <t>Introducir fecha en formato DD/MM/AAAA.</t>
        </is>
      </c>
      <c r="C4" s="12" t="inlineStr">
        <is>
          <t>Campo obligatorio</t>
        </is>
      </c>
    </row>
    <row r="5">
      <c r="A5" s="36" t="inlineStr">
        <is>
          <t>Columna Empleado</t>
        </is>
      </c>
      <c r="B5" s="4" t="inlineStr">
        <is>
          <t>Nombre completo del empleado.</t>
        </is>
      </c>
      <c r="C5" s="4" t="inlineStr">
        <is>
          <t>Debe coincidir con Tarifas</t>
        </is>
      </c>
    </row>
    <row r="6">
      <c r="A6" s="35" t="inlineStr">
        <is>
          <t>Columna DNI/NIE</t>
        </is>
      </c>
      <c r="B6" s="12" t="inlineStr">
        <is>
          <t>Documento de identidad del trabajador.</t>
        </is>
      </c>
      <c r="C6" s="12" t="inlineStr">
        <is>
          <t>Según modelo oficial</t>
        </is>
      </c>
    </row>
    <row r="7">
      <c r="A7" s="36" t="inlineStr">
        <is>
          <t>Columna Departamento</t>
        </is>
      </c>
      <c r="B7" s="4" t="inlineStr">
        <is>
          <t>Área organizativa del empleado.</t>
        </is>
      </c>
      <c r="C7" s="4" t="inlineStr"/>
    </row>
    <row r="8">
      <c r="A8" s="35" t="inlineStr">
        <is>
          <t>Columna Centro</t>
        </is>
      </c>
      <c r="B8" s="12" t="inlineStr">
        <is>
          <t>Centro de trabajo donde se realiza la jornada.</t>
        </is>
      </c>
      <c r="C8" s="12" t="inlineStr"/>
    </row>
    <row r="9">
      <c r="A9" s="36" t="inlineStr">
        <is>
          <t>Columna Entrada</t>
        </is>
      </c>
      <c r="B9" s="4" t="inlineStr">
        <is>
          <t>Hora de inicio de jornada en formato HH:MM.</t>
        </is>
      </c>
      <c r="C9" s="4" t="inlineStr">
        <is>
          <t>Celda amarilla = editable</t>
        </is>
      </c>
    </row>
    <row r="10">
      <c r="A10" s="35" t="inlineStr">
        <is>
          <t>Columna Salida</t>
        </is>
      </c>
      <c r="B10" s="12" t="inlineStr">
        <is>
          <t>Hora de fin de jornada en formato HH:MM.</t>
        </is>
      </c>
      <c r="C10" s="12" t="inlineStr">
        <is>
          <t>Celda amarilla = editable</t>
        </is>
      </c>
    </row>
    <row r="11">
      <c r="A11" s="36" t="inlineStr">
        <is>
          <t>Columna Pausa</t>
        </is>
      </c>
      <c r="B11" s="4" t="inlineStr">
        <is>
          <t>Minutos de descanso no computables.</t>
        </is>
      </c>
      <c r="C11" s="4" t="inlineStr">
        <is>
          <t>0 si no hay pausa</t>
        </is>
      </c>
    </row>
    <row r="12">
      <c r="A12" s="35" t="inlineStr">
        <is>
          <t>Horas teóricas</t>
        </is>
      </c>
      <c r="B12" s="12" t="inlineStr">
        <is>
          <t>Duración pactada de la jornada en horas.</t>
        </is>
      </c>
      <c r="C12" s="12" t="inlineStr">
        <is>
          <t>Según contrato</t>
        </is>
      </c>
    </row>
    <row r="13">
      <c r="A13" s="36" t="inlineStr">
        <is>
          <t>Horas efectivas</t>
        </is>
      </c>
      <c r="B13" s="4" t="inlineStr">
        <is>
          <t>Calculado automáticamente: (Salida-Entrada)*24 - Pausa/60.</t>
        </is>
      </c>
      <c r="C13" s="4" t="inlineStr">
        <is>
          <t>Fórmula automática</t>
        </is>
      </c>
    </row>
    <row r="14">
      <c r="A14" s="35" t="inlineStr">
        <is>
          <t>Horas extra</t>
        </is>
      </c>
      <c r="B14" s="12" t="inlineStr">
        <is>
          <t>Horas que superan las teóricas. Calculado automáticamente.</t>
        </is>
      </c>
      <c r="C14" s="12" t="inlineStr">
        <is>
          <t>Fórmula automática</t>
        </is>
      </c>
    </row>
    <row r="15">
      <c r="A15" s="36" t="inlineStr">
        <is>
          <t>Tarifa €/hora</t>
        </is>
      </c>
      <c r="B15" s="4" t="inlineStr">
        <is>
          <t>Remuneración por hora. Se obtiene de la hoja Tarifas.</t>
        </is>
      </c>
      <c r="C15" s="4" t="inlineStr">
        <is>
          <t>Celda amarilla = editable</t>
        </is>
      </c>
    </row>
    <row r="16">
      <c r="A16" s="35" t="inlineStr">
        <is>
          <t>Coste jornada</t>
        </is>
      </c>
      <c r="B16" s="12" t="inlineStr">
        <is>
          <t>Coste total incluyendo 25% de recargo en horas extra.</t>
        </is>
      </c>
      <c r="C16" s="12" t="inlineStr">
        <is>
          <t>Fórmula automática</t>
        </is>
      </c>
    </row>
    <row r="17">
      <c r="A17" s="36" t="inlineStr">
        <is>
          <t>Estado</t>
        </is>
      </c>
      <c r="B17" s="4" t="inlineStr">
        <is>
          <t>'Completa' si horas efectivas &gt;= teóricas; 'Pendiente' en caso contrario.</t>
        </is>
      </c>
      <c r="C17" s="4" t="inlineStr">
        <is>
          <t>Fórmula automática</t>
        </is>
      </c>
    </row>
    <row r="18">
      <c r="A18" s="34" t="inlineStr">
        <is>
          <t>HOJA: Resumen</t>
        </is>
      </c>
      <c r="B18" s="34" t="inlineStr">
        <is>
          <t>Cuadro de mando con KPIs, resumen por empleado y por centro.</t>
        </is>
      </c>
      <c r="C18" s="34" t="inlineStr">
        <is>
          <t>Solo lectura</t>
        </is>
      </c>
    </row>
    <row r="19">
      <c r="A19" s="36" t="inlineStr">
        <is>
          <t>KPIs</t>
        </is>
      </c>
      <c r="B19" s="4" t="inlineStr">
        <is>
          <t>Indicadores globales calculados a partir de los datos del Registro.</t>
        </is>
      </c>
      <c r="C19" s="4" t="inlineStr">
        <is>
          <t>Actualizados al guardar</t>
        </is>
      </c>
    </row>
    <row r="20">
      <c r="A20" s="35" t="inlineStr">
        <is>
          <t>Resumen empleado</t>
        </is>
      </c>
      <c r="B20" s="12" t="inlineStr">
        <is>
          <t>Agrega jornadas, horas y costes por cada trabajador.</t>
        </is>
      </c>
      <c r="C20" s="12" t="inlineStr"/>
    </row>
    <row r="21">
      <c r="A21" s="36" t="inlineStr">
        <is>
          <t>Resumen centro</t>
        </is>
      </c>
      <c r="B21" s="4" t="inlineStr">
        <is>
          <t>Agrega horas y costes por cada centro de trabajo.</t>
        </is>
      </c>
      <c r="C21" s="4" t="inlineStr"/>
    </row>
    <row r="22">
      <c r="A22" s="34" t="inlineStr">
        <is>
          <t>HOJA: Tarifas</t>
        </is>
      </c>
      <c r="B22" s="34" t="inlineStr">
        <is>
          <t>Tabla auxiliar con tarifas y datos contractuales de cada empleado.</t>
        </is>
      </c>
      <c r="C22" s="34" t="inlineStr">
        <is>
          <t>Actualizar al contratar</t>
        </is>
      </c>
    </row>
    <row r="23">
      <c r="A23" s="36" t="inlineStr">
        <is>
          <t>Antigüedad</t>
        </is>
      </c>
      <c r="B23" s="4" t="inlineStr">
        <is>
          <t>Calculada automáticamente en meses desde la fecha de alta.</t>
        </is>
      </c>
      <c r="C23" s="4" t="inlineStr">
        <is>
          <t>Fórmula SIFECHA</t>
        </is>
      </c>
    </row>
    <row r="24">
      <c r="A24" s="37" t="inlineStr">
        <is>
          <t>NOTA LEGAL</t>
        </is>
      </c>
      <c r="B24" s="37" t="inlineStr">
        <is>
          <t>El registro de jornada es OBLIGATORIO según el art. 34.9 del Estatuto de los Trabajadores (RDL 8/2019).</t>
        </is>
      </c>
      <c r="C24" s="37" t="inlineStr">
        <is>
          <t>Conservar 4 años</t>
        </is>
      </c>
    </row>
    <row r="25">
      <c r="A25" s="37" t="inlineStr">
        <is>
          <t>NOTA LEGAL</t>
        </is>
      </c>
      <c r="B25" s="37" t="inlineStr">
        <is>
          <t>Debe reflejar hora de inicio y fin de jornada de cada trabajador.</t>
        </is>
      </c>
      <c r="C25" s="37" t="inlineStr"/>
    </row>
    <row r="26">
      <c r="A26" s="37" t="inlineStr">
        <is>
          <t>NOTA LEGAL</t>
        </is>
      </c>
      <c r="B26" s="37" t="inlineStr">
        <is>
          <t>Las empresas deben organizar y conservar los registros durante 4 años.</t>
        </is>
      </c>
      <c r="C26" s="37" t="inlineStr"/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2026-06-02T17:37:29Z</dcterms:created>
  <dcterms:modified xmlns:dcterms="http://purl.org/dc/terms/" xmlns:xsi="http://www.w3.org/2001/XMLSchema-instance" xsi:type="dcterms:W3CDTF">2026-06-02T17:37:29Z</dcterms:modified>
</cp:coreProperties>
</file>